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\Documents\AA Work\AA Zelfstandige\My Customers\NCOi (Kluwer)\20201013 - NCOi Excel Experience Day\1 Fonctions, Les bases que tout le monde devrait connaître\Solution\"/>
    </mc:Choice>
  </mc:AlternateContent>
  <xr:revisionPtr revIDLastSave="0" documentId="13_ncr:1_{0E866B38-4851-411E-B215-F41447D8F2CF}" xr6:coauthVersionLast="45" xr6:coauthVersionMax="45" xr10:uidLastSave="{00000000-0000-0000-0000-000000000000}"/>
  <bookViews>
    <workbookView xWindow="1860" yWindow="1905" windowWidth="24120" windowHeight="12180" xr2:uid="{00000000-000D-0000-FFFF-FFFF00000000}"/>
  </bookViews>
  <sheets>
    <sheet name="Sum" sheetId="3" r:id="rId1"/>
    <sheet name="Personnel" sheetId="1" r:id="rId2"/>
    <sheet name="Personnel (2)" sheetId="2" r:id="rId3"/>
  </sheets>
  <definedNames>
    <definedName name="_xlnm._FilterDatabase" localSheetId="1" hidden="1">Personnel!$A$4:$I$38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2" l="1"/>
  <c r="N8" i="2"/>
  <c r="N9" i="1"/>
  <c r="N8" i="1"/>
  <c r="G6" i="3" l="1"/>
  <c r="G7" i="3"/>
  <c r="G8" i="3"/>
  <c r="G9" i="3"/>
  <c r="G5" i="3"/>
  <c r="C10" i="3" l="1"/>
  <c r="D10" i="3"/>
  <c r="E10" i="3"/>
  <c r="F10" i="3"/>
  <c r="B10" i="3"/>
  <c r="B9" i="3"/>
  <c r="F9" i="3" s="1"/>
  <c r="C9" i="3"/>
  <c r="D9" i="3"/>
  <c r="E9" i="3"/>
  <c r="F5" i="3"/>
  <c r="F6" i="3"/>
  <c r="F7" i="3"/>
  <c r="F8" i="3"/>
  <c r="N7" i="2" l="1"/>
  <c r="N6" i="2"/>
  <c r="N5" i="2"/>
  <c r="N4" i="2"/>
  <c r="N7" i="1"/>
  <c r="N6" i="1"/>
  <c r="N5" i="1"/>
  <c r="N4" i="1"/>
</calcChain>
</file>

<file path=xl/sharedStrings.xml><?xml version="1.0" encoding="utf-8"?>
<sst xmlns="http://schemas.openxmlformats.org/spreadsheetml/2006/main" count="463" uniqueCount="114">
  <si>
    <t>Per</t>
  </si>
  <si>
    <t>Strand</t>
  </si>
  <si>
    <t>M</t>
  </si>
  <si>
    <t>OSLO</t>
  </si>
  <si>
    <t>NORWAY</t>
  </si>
  <si>
    <t>Manager</t>
  </si>
  <si>
    <t>Nanda</t>
  </si>
  <si>
    <t>Johanson</t>
  </si>
  <si>
    <t>F</t>
  </si>
  <si>
    <t>STOCKHOLM</t>
  </si>
  <si>
    <t>SWEDEN</t>
  </si>
  <si>
    <t>Administrative</t>
  </si>
  <si>
    <t>Peter</t>
  </si>
  <si>
    <t>Sundberg</t>
  </si>
  <si>
    <t>Trainer Software Products</t>
  </si>
  <si>
    <t>Einar</t>
  </si>
  <si>
    <t>Gunnarson</t>
  </si>
  <si>
    <t>Software Consultant</t>
  </si>
  <si>
    <t>Jan Willem</t>
  </si>
  <si>
    <t>Kijne</t>
  </si>
  <si>
    <t>AMSTERDAM</t>
  </si>
  <si>
    <t>NETHERLANDS</t>
  </si>
  <si>
    <t>Lucas</t>
  </si>
  <si>
    <t>Darthmore</t>
  </si>
  <si>
    <t>OXFORD</t>
  </si>
  <si>
    <t>ENGLAND</t>
  </si>
  <si>
    <t>Coordinator</t>
  </si>
  <si>
    <t>Mark</t>
  </si>
  <si>
    <t>de Visser</t>
  </si>
  <si>
    <t>Monique</t>
  </si>
  <si>
    <t>Hornsby</t>
  </si>
  <si>
    <t>LONDON</t>
  </si>
  <si>
    <t>Catrin</t>
  </si>
  <si>
    <t>Feelen</t>
  </si>
  <si>
    <t>Sales person</t>
  </si>
  <si>
    <t>Eric</t>
  </si>
  <si>
    <t>Klijn</t>
  </si>
  <si>
    <t>UTRECHT</t>
  </si>
  <si>
    <t>Edwin</t>
  </si>
  <si>
    <t>Kuipers</t>
  </si>
  <si>
    <t>Michel</t>
  </si>
  <si>
    <t>AARHUS</t>
  </si>
  <si>
    <t>DENMARK</t>
  </si>
  <si>
    <t>Dahl</t>
  </si>
  <si>
    <t>KOPENHAGEN</t>
  </si>
  <si>
    <t>Grietje</t>
  </si>
  <si>
    <t>Sulter</t>
  </si>
  <si>
    <t>John</t>
  </si>
  <si>
    <t>Fisher</t>
  </si>
  <si>
    <t>Olsen</t>
  </si>
  <si>
    <t>BERGEN</t>
  </si>
  <si>
    <t>Hans</t>
  </si>
  <si>
    <t>Bergstrom</t>
  </si>
  <si>
    <t>UPPSALA</t>
  </si>
  <si>
    <t>Other</t>
  </si>
  <si>
    <t>AALBORG</t>
  </si>
  <si>
    <t>Mathias</t>
  </si>
  <si>
    <t>MALMO</t>
  </si>
  <si>
    <t>Gerard</t>
  </si>
  <si>
    <t>Smid</t>
  </si>
  <si>
    <t>LEIDEN</t>
  </si>
  <si>
    <t>Arne</t>
  </si>
  <si>
    <t>Stromberg</t>
  </si>
  <si>
    <t>Erikki</t>
  </si>
  <si>
    <t>Vekkonen</t>
  </si>
  <si>
    <t>HELSINKI</t>
  </si>
  <si>
    <t>FINLAND</t>
  </si>
  <si>
    <t>Lenstrom</t>
  </si>
  <si>
    <t>Wendy</t>
  </si>
  <si>
    <t>Tuinman</t>
  </si>
  <si>
    <t>Britt</t>
  </si>
  <si>
    <t>Lindh</t>
  </si>
  <si>
    <t>GOTEBORG</t>
  </si>
  <si>
    <t>Marcel</t>
  </si>
  <si>
    <t>Timmerman</t>
  </si>
  <si>
    <t>Brudal</t>
  </si>
  <si>
    <t>Roald</t>
  </si>
  <si>
    <t>Marie</t>
  </si>
  <si>
    <t>Warnhjelm</t>
  </si>
  <si>
    <t>Pekka</t>
  </si>
  <si>
    <t>Tissari</t>
  </si>
  <si>
    <t>Jonas</t>
  </si>
  <si>
    <t>Eva</t>
  </si>
  <si>
    <t>Aanesen</t>
  </si>
  <si>
    <t>Petter</t>
  </si>
  <si>
    <t>Prénom</t>
  </si>
  <si>
    <t>Nr</t>
  </si>
  <si>
    <t>Nom</t>
  </si>
  <si>
    <t>Anniversaire</t>
  </si>
  <si>
    <t>Sexe</t>
  </si>
  <si>
    <t>Ville</t>
  </si>
  <si>
    <t>Pays</t>
  </si>
  <si>
    <t>Salaire</t>
  </si>
  <si>
    <t>Fonction</t>
  </si>
  <si>
    <t>Moyenne</t>
  </si>
  <si>
    <t>Ventes</t>
  </si>
  <si>
    <t>Janvier</t>
  </si>
  <si>
    <t>Février</t>
  </si>
  <si>
    <t>Mars</t>
  </si>
  <si>
    <t>Avril</t>
  </si>
  <si>
    <t>Totaux</t>
  </si>
  <si>
    <t>Pourcentage</t>
  </si>
  <si>
    <t>Vélos classiques</t>
  </si>
  <si>
    <t>Vélos éléctriques</t>
  </si>
  <si>
    <t>Vélos d'occasion</t>
  </si>
  <si>
    <t>Motos</t>
  </si>
  <si>
    <t>colonne Salaire</t>
  </si>
  <si>
    <t>MAX</t>
  </si>
  <si>
    <t>MIN</t>
  </si>
  <si>
    <t>tableau complet</t>
  </si>
  <si>
    <t>SUM (SOMME)</t>
  </si>
  <si>
    <t>AVERAGE (MOYENNE)</t>
  </si>
  <si>
    <t>COUNT (NB)</t>
  </si>
  <si>
    <t>COUNTA (NBVAL)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</si>
</sst>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2" borderId="1" applyNumberFormat="0" applyFont="0" applyAlignment="0" applyProtection="0"/>
    <xf numFmtId="9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2" fillId="2" borderId="1" applyNumberFormat="0" applyFont="0" applyAlignment="0" applyProtection="0"/>
  </cellStyleXfs>
  <cellXfs count="18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2" fillId="0" borderId="0" xfId="0" applyFont="1"/>
    <xf numFmtId="14" fontId="2" fillId="0" borderId="0" xfId="0" applyNumberFormat="1" applyFont="1"/>
    <xf numFmtId="165" fontId="2" fillId="0" borderId="0" xfId="1" applyNumberFormat="1" applyFont="1"/>
    <xf numFmtId="0" fontId="4" fillId="0" borderId="0" xfId="0" applyFont="1"/>
    <xf numFmtId="14" fontId="4" fillId="0" borderId="0" xfId="0" applyNumberFormat="1" applyFont="1"/>
    <xf numFmtId="165" fontId="4" fillId="0" borderId="0" xfId="1" applyNumberFormat="1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3" borderId="0" xfId="4"/>
    <xf numFmtId="3" fontId="1" fillId="2" borderId="1" xfId="5" applyNumberFormat="1" applyFont="1"/>
    <xf numFmtId="165" fontId="8" fillId="0" borderId="2" xfId="1" applyNumberFormat="1" applyFont="1" applyBorder="1"/>
    <xf numFmtId="9" fontId="1" fillId="2" borderId="1" xfId="3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4" fillId="2" borderId="1" xfId="2" applyNumberFormat="1" applyFont="1"/>
  </cellXfs>
  <cellStyles count="6">
    <cellStyle name="Accent5" xfId="4" builtinId="45"/>
    <cellStyle name="Comma" xfId="1" builtinId="3" customBuiltin="1"/>
    <cellStyle name="Normal" xfId="0" builtinId="0"/>
    <cellStyle name="Note" xfId="2" builtinId="10"/>
    <cellStyle name="Note 2" xfId="5" xr:uid="{6FB86B10-D157-44F2-99A1-C4AFB85A0823}"/>
    <cellStyle name="Percent" xfId="3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ersonnel" displayName="tblPersonnel" ref="A4:I38" totalsRowShown="0" headerRowDxfId="2">
  <autoFilter ref="A4:I38" xr:uid="{00000000-0009-0000-0100-000001000000}"/>
  <tableColumns count="9">
    <tableColumn id="1" xr3:uid="{00000000-0010-0000-0000-000001000000}" name="Nr"/>
    <tableColumn id="2" xr3:uid="{00000000-0010-0000-0000-000002000000}" name="Prénom"/>
    <tableColumn id="3" xr3:uid="{00000000-0010-0000-0000-000003000000}" name="Nom"/>
    <tableColumn id="4" xr3:uid="{00000000-0010-0000-0000-000004000000}" name="Anniversaire" dataDxfId="1"/>
    <tableColumn id="5" xr3:uid="{00000000-0010-0000-0000-000005000000}" name="Sexe"/>
    <tableColumn id="6" xr3:uid="{00000000-0010-0000-0000-000006000000}" name="Ville"/>
    <tableColumn id="7" xr3:uid="{00000000-0010-0000-0000-000007000000}" name="Pays"/>
    <tableColumn id="8" xr3:uid="{00000000-0010-0000-0000-000008000000}" name="Salaire" dataDxfId="0" dataCellStyle="Comma"/>
    <tableColumn id="9" xr3:uid="{00000000-0010-0000-0000-000009000000}" name="Fonc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53FD-9368-4E40-8F7B-FD4B9B190C02}">
  <sheetPr>
    <tabColor theme="9" tint="-0.499984740745262"/>
  </sheetPr>
  <dimension ref="A3:G10"/>
  <sheetViews>
    <sheetView tabSelected="1" zoomScale="175" zoomScaleNormal="175" workbookViewId="0">
      <selection activeCell="A2" sqref="A2"/>
    </sheetView>
  </sheetViews>
  <sheetFormatPr defaultColWidth="8.85546875" defaultRowHeight="12.75" x14ac:dyDescent="0.2"/>
  <cols>
    <col min="1" max="1" width="20.42578125" customWidth="1"/>
    <col min="2" max="2" width="9" bestFit="1" customWidth="1"/>
    <col min="3" max="3" width="10.7109375" customWidth="1"/>
    <col min="4" max="4" width="10.7109375" bestFit="1" customWidth="1"/>
    <col min="5" max="5" width="10.85546875" bestFit="1" customWidth="1"/>
    <col min="7" max="7" width="13" customWidth="1"/>
  </cols>
  <sheetData>
    <row r="3" spans="1:7" ht="18" x14ac:dyDescent="0.25">
      <c r="A3" s="9" t="s">
        <v>95</v>
      </c>
      <c r="B3" s="10"/>
      <c r="C3" s="10"/>
    </row>
    <row r="4" spans="1:7" ht="15" x14ac:dyDescent="0.25">
      <c r="A4" s="11"/>
      <c r="B4" s="11" t="s">
        <v>96</v>
      </c>
      <c r="C4" s="11" t="s">
        <v>97</v>
      </c>
      <c r="D4" s="11" t="s">
        <v>98</v>
      </c>
      <c r="E4" s="11" t="s">
        <v>99</v>
      </c>
      <c r="F4" s="11" t="s">
        <v>100</v>
      </c>
      <c r="G4" s="11" t="s">
        <v>101</v>
      </c>
    </row>
    <row r="5" spans="1:7" ht="15.75" x14ac:dyDescent="0.25">
      <c r="A5" s="11" t="s">
        <v>102</v>
      </c>
      <c r="B5" s="13">
        <v>924</v>
      </c>
      <c r="C5" s="13">
        <v>1055</v>
      </c>
      <c r="D5" s="13">
        <v>1196</v>
      </c>
      <c r="E5" s="13">
        <v>1258</v>
      </c>
      <c r="F5" s="12">
        <f>SUM(B5:E5)</f>
        <v>4433</v>
      </c>
      <c r="G5" s="14">
        <f>F5/F$9</f>
        <v>0.36518658868111048</v>
      </c>
    </row>
    <row r="6" spans="1:7" ht="15.75" x14ac:dyDescent="0.25">
      <c r="A6" s="11" t="s">
        <v>103</v>
      </c>
      <c r="B6" s="13">
        <v>565</v>
      </c>
      <c r="C6" s="13">
        <v>987</v>
      </c>
      <c r="D6" s="13">
        <v>1020</v>
      </c>
      <c r="E6" s="13">
        <v>1120</v>
      </c>
      <c r="F6" s="12">
        <f>SUM(B6:E6)</f>
        <v>3692</v>
      </c>
      <c r="G6" s="14">
        <f t="shared" ref="G6:G9" si="0">F6/F$9</f>
        <v>0.30414366916549962</v>
      </c>
    </row>
    <row r="7" spans="1:7" ht="15.75" x14ac:dyDescent="0.25">
      <c r="A7" s="11" t="s">
        <v>104</v>
      </c>
      <c r="B7" s="13">
        <v>655</v>
      </c>
      <c r="C7" s="13">
        <v>758</v>
      </c>
      <c r="D7" s="13">
        <v>892</v>
      </c>
      <c r="E7" s="13">
        <v>975</v>
      </c>
      <c r="F7" s="12">
        <f>SUM(B7:E7)</f>
        <v>3280</v>
      </c>
      <c r="G7" s="14">
        <f t="shared" si="0"/>
        <v>0.27020347639838538</v>
      </c>
    </row>
    <row r="8" spans="1:7" ht="15.75" x14ac:dyDescent="0.25">
      <c r="A8" s="11" t="s">
        <v>105</v>
      </c>
      <c r="B8" s="13">
        <v>123</v>
      </c>
      <c r="C8" s="13">
        <v>189</v>
      </c>
      <c r="D8" s="13">
        <v>201</v>
      </c>
      <c r="E8" s="13">
        <v>221</v>
      </c>
      <c r="F8" s="12">
        <f>SUM(B8:E8)</f>
        <v>734</v>
      </c>
      <c r="G8" s="14">
        <f t="shared" si="0"/>
        <v>6.0466265755004529E-2</v>
      </c>
    </row>
    <row r="9" spans="1:7" ht="15" x14ac:dyDescent="0.25">
      <c r="A9" s="11" t="s">
        <v>100</v>
      </c>
      <c r="B9" s="12">
        <f>SUM(B5:B8)</f>
        <v>2267</v>
      </c>
      <c r="C9" s="12">
        <f>SUM(C5:C8)</f>
        <v>2989</v>
      </c>
      <c r="D9" s="12">
        <f>SUM(D5:D8)</f>
        <v>3309</v>
      </c>
      <c r="E9" s="12">
        <f>SUM(E5:E8)</f>
        <v>3574</v>
      </c>
      <c r="F9" s="12">
        <f>SUM(B9:E9)</f>
        <v>12139</v>
      </c>
      <c r="G9" s="14">
        <f t="shared" si="0"/>
        <v>1</v>
      </c>
    </row>
    <row r="10" spans="1:7" ht="15" x14ac:dyDescent="0.25">
      <c r="A10" s="11" t="s">
        <v>94</v>
      </c>
      <c r="B10" s="12">
        <f>AVERAGE(B5:B8)</f>
        <v>566.75</v>
      </c>
      <c r="C10" s="12">
        <f t="shared" ref="C10:F10" si="1">AVERAGE(C5:C8)</f>
        <v>747.25</v>
      </c>
      <c r="D10" s="12">
        <f t="shared" si="1"/>
        <v>827.25</v>
      </c>
      <c r="E10" s="12">
        <f t="shared" si="1"/>
        <v>893.5</v>
      </c>
      <c r="F10" s="12">
        <f t="shared" si="1"/>
        <v>3034.75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O38"/>
  <sheetViews>
    <sheetView topLeftCell="A2" zoomScaleNormal="100" workbookViewId="0">
      <selection activeCell="N4" sqref="N4:N9"/>
    </sheetView>
  </sheetViews>
  <sheetFormatPr defaultColWidth="11.42578125" defaultRowHeight="12" customHeight="1" x14ac:dyDescent="0.2"/>
  <cols>
    <col min="1" max="1" width="6" bestFit="1" customWidth="1"/>
    <col min="2" max="2" width="12.7109375" customWidth="1"/>
    <col min="3" max="3" width="12" customWidth="1"/>
    <col min="4" max="4" width="14" style="1" bestFit="1" customWidth="1"/>
    <col min="5" max="5" width="5.7109375" customWidth="1"/>
    <col min="6" max="6" width="14.28515625" bestFit="1" customWidth="1"/>
    <col min="7" max="7" width="14.7109375" bestFit="1" customWidth="1"/>
    <col min="8" max="8" width="12.42578125" style="2" customWidth="1"/>
    <col min="9" max="9" width="22.7109375" bestFit="1" customWidth="1"/>
    <col min="10" max="12" width="4" customWidth="1"/>
    <col min="13" max="13" width="20.85546875" bestFit="1" customWidth="1"/>
    <col min="15" max="15" width="15.85546875" bestFit="1" customWidth="1"/>
  </cols>
  <sheetData>
    <row r="4" spans="1:15" s="6" customFormat="1" ht="12" customHeight="1" x14ac:dyDescent="0.2">
      <c r="A4" s="6" t="s">
        <v>86</v>
      </c>
      <c r="B4" s="6" t="s">
        <v>85</v>
      </c>
      <c r="C4" s="6" t="s">
        <v>87</v>
      </c>
      <c r="D4" s="7" t="s">
        <v>88</v>
      </c>
      <c r="E4" s="6" t="s">
        <v>89</v>
      </c>
      <c r="F4" s="6" t="s">
        <v>90</v>
      </c>
      <c r="G4" s="6" t="s">
        <v>91</v>
      </c>
      <c r="H4" s="8" t="s">
        <v>92</v>
      </c>
      <c r="I4" s="6" t="s">
        <v>93</v>
      </c>
      <c r="M4" s="6" t="s">
        <v>110</v>
      </c>
      <c r="N4" s="17">
        <f>SUM(H5:H38)</f>
        <v>4937850</v>
      </c>
      <c r="O4" s="6" t="s">
        <v>106</v>
      </c>
    </row>
    <row r="5" spans="1:15" ht="12" customHeight="1" x14ac:dyDescent="0.2">
      <c r="A5">
        <v>10311</v>
      </c>
      <c r="B5" t="s">
        <v>0</v>
      </c>
      <c r="C5" t="s">
        <v>1</v>
      </c>
      <c r="D5" s="1">
        <v>29033</v>
      </c>
      <c r="E5" t="s">
        <v>2</v>
      </c>
      <c r="F5" t="s">
        <v>3</v>
      </c>
      <c r="G5" t="s">
        <v>4</v>
      </c>
      <c r="H5" s="2">
        <v>225000</v>
      </c>
      <c r="I5" t="s">
        <v>5</v>
      </c>
      <c r="M5" s="6" t="s">
        <v>111</v>
      </c>
      <c r="N5" s="17">
        <f>AVERAGE(H5:H38)</f>
        <v>145230.88235294117</v>
      </c>
      <c r="O5" s="6" t="s">
        <v>106</v>
      </c>
    </row>
    <row r="6" spans="1:15" ht="12" customHeight="1" x14ac:dyDescent="0.2">
      <c r="A6">
        <v>10534</v>
      </c>
      <c r="B6" t="s">
        <v>6</v>
      </c>
      <c r="C6" t="s">
        <v>7</v>
      </c>
      <c r="D6" s="1">
        <v>31396</v>
      </c>
      <c r="E6" t="s">
        <v>8</v>
      </c>
      <c r="F6" t="s">
        <v>9</v>
      </c>
      <c r="G6" t="s">
        <v>10</v>
      </c>
      <c r="H6" s="2">
        <v>82500</v>
      </c>
      <c r="I6" t="s">
        <v>11</v>
      </c>
      <c r="M6" s="6" t="s">
        <v>107</v>
      </c>
      <c r="N6" s="17">
        <f>MAX(H5:H38)</f>
        <v>240900</v>
      </c>
      <c r="O6" s="6" t="s">
        <v>106</v>
      </c>
    </row>
    <row r="7" spans="1:15" ht="12" customHeight="1" x14ac:dyDescent="0.2">
      <c r="A7">
        <v>10678</v>
      </c>
      <c r="B7" t="s">
        <v>12</v>
      </c>
      <c r="C7" t="s">
        <v>13</v>
      </c>
      <c r="D7" s="1">
        <v>29679</v>
      </c>
      <c r="E7" t="s">
        <v>2</v>
      </c>
      <c r="F7" t="s">
        <v>9</v>
      </c>
      <c r="G7" t="s">
        <v>10</v>
      </c>
      <c r="H7" s="2">
        <v>117000</v>
      </c>
      <c r="I7" t="s">
        <v>14</v>
      </c>
      <c r="M7" s="6" t="s">
        <v>108</v>
      </c>
      <c r="N7" s="17">
        <f>MIN(H5:H38)</f>
        <v>75000</v>
      </c>
      <c r="O7" s="6" t="s">
        <v>106</v>
      </c>
    </row>
    <row r="8" spans="1:15" ht="12" customHeight="1" x14ac:dyDescent="0.2">
      <c r="A8">
        <v>10260</v>
      </c>
      <c r="B8" t="s">
        <v>15</v>
      </c>
      <c r="C8" t="s">
        <v>16</v>
      </c>
      <c r="D8" s="1">
        <v>28574</v>
      </c>
      <c r="E8" t="s">
        <v>2</v>
      </c>
      <c r="F8" t="s">
        <v>3</v>
      </c>
      <c r="G8" t="s">
        <v>4</v>
      </c>
      <c r="H8" s="2">
        <v>180000</v>
      </c>
      <c r="I8" t="s">
        <v>17</v>
      </c>
      <c r="M8" s="6" t="s">
        <v>112</v>
      </c>
      <c r="N8" s="17">
        <f>COUNT(A5:I38)</f>
        <v>102</v>
      </c>
      <c r="O8" s="15" t="s">
        <v>109</v>
      </c>
    </row>
    <row r="9" spans="1:15" ht="12" customHeight="1" x14ac:dyDescent="0.2">
      <c r="A9">
        <v>10196</v>
      </c>
      <c r="B9" t="s">
        <v>18</v>
      </c>
      <c r="C9" t="s">
        <v>19</v>
      </c>
      <c r="D9" s="1">
        <v>28817</v>
      </c>
      <c r="E9" t="s">
        <v>2</v>
      </c>
      <c r="F9" t="s">
        <v>20</v>
      </c>
      <c r="G9" t="s">
        <v>21</v>
      </c>
      <c r="H9" s="2">
        <v>120000</v>
      </c>
      <c r="I9" t="s">
        <v>14</v>
      </c>
      <c r="M9" s="6" t="s">
        <v>113</v>
      </c>
      <c r="N9" s="17">
        <f>COUNTA(A5:I38)</f>
        <v>306</v>
      </c>
      <c r="O9" s="15" t="s">
        <v>109</v>
      </c>
    </row>
    <row r="10" spans="1:15" ht="12" customHeight="1" x14ac:dyDescent="0.2">
      <c r="A10">
        <v>10558</v>
      </c>
      <c r="B10" t="s">
        <v>22</v>
      </c>
      <c r="C10" t="s">
        <v>23</v>
      </c>
      <c r="D10" s="1">
        <v>29659</v>
      </c>
      <c r="E10" t="s">
        <v>2</v>
      </c>
      <c r="F10" t="s">
        <v>24</v>
      </c>
      <c r="G10" t="s">
        <v>25</v>
      </c>
      <c r="H10" s="2">
        <v>180000</v>
      </c>
      <c r="I10" t="s">
        <v>26</v>
      </c>
    </row>
    <row r="11" spans="1:15" ht="12" customHeight="1" x14ac:dyDescent="0.2">
      <c r="A11">
        <v>10731</v>
      </c>
      <c r="B11" t="s">
        <v>27</v>
      </c>
      <c r="C11" t="s">
        <v>28</v>
      </c>
      <c r="D11" s="1">
        <v>26537</v>
      </c>
      <c r="E11" t="s">
        <v>2</v>
      </c>
      <c r="F11" t="s">
        <v>20</v>
      </c>
      <c r="G11" t="s">
        <v>21</v>
      </c>
      <c r="H11" s="2">
        <v>210000</v>
      </c>
      <c r="I11" t="s">
        <v>5</v>
      </c>
    </row>
    <row r="12" spans="1:15" ht="12" customHeight="1" x14ac:dyDescent="0.2">
      <c r="A12">
        <v>10857</v>
      </c>
      <c r="B12" t="s">
        <v>29</v>
      </c>
      <c r="C12" t="s">
        <v>30</v>
      </c>
      <c r="D12" s="1">
        <v>28210</v>
      </c>
      <c r="E12" t="s">
        <v>8</v>
      </c>
      <c r="F12" t="s">
        <v>31</v>
      </c>
      <c r="G12" t="s">
        <v>25</v>
      </c>
      <c r="H12" s="2">
        <v>195000</v>
      </c>
      <c r="I12" t="s">
        <v>5</v>
      </c>
    </row>
    <row r="13" spans="1:15" ht="12" customHeight="1" x14ac:dyDescent="0.2">
      <c r="A13">
        <v>10645</v>
      </c>
      <c r="B13" t="s">
        <v>32</v>
      </c>
      <c r="C13" t="s">
        <v>33</v>
      </c>
      <c r="D13" s="1">
        <v>29801</v>
      </c>
      <c r="E13" t="s">
        <v>8</v>
      </c>
      <c r="F13" t="s">
        <v>9</v>
      </c>
      <c r="G13" t="s">
        <v>10</v>
      </c>
      <c r="H13" s="2">
        <v>183000</v>
      </c>
      <c r="I13" t="s">
        <v>34</v>
      </c>
    </row>
    <row r="14" spans="1:15" ht="12" customHeight="1" x14ac:dyDescent="0.2">
      <c r="A14">
        <v>10780</v>
      </c>
      <c r="B14" t="s">
        <v>35</v>
      </c>
      <c r="C14" t="s">
        <v>36</v>
      </c>
      <c r="D14" s="1">
        <v>30454</v>
      </c>
      <c r="E14" t="s">
        <v>2</v>
      </c>
      <c r="F14" t="s">
        <v>37</v>
      </c>
      <c r="G14" t="s">
        <v>21</v>
      </c>
      <c r="H14" s="2">
        <v>135000</v>
      </c>
      <c r="I14" t="s">
        <v>17</v>
      </c>
    </row>
    <row r="15" spans="1:15" ht="12" customHeight="1" x14ac:dyDescent="0.2">
      <c r="A15">
        <v>10462</v>
      </c>
      <c r="B15" t="s">
        <v>38</v>
      </c>
      <c r="C15" t="s">
        <v>39</v>
      </c>
      <c r="D15" s="1">
        <v>28286</v>
      </c>
      <c r="E15" t="s">
        <v>2</v>
      </c>
      <c r="F15" t="s">
        <v>20</v>
      </c>
      <c r="G15" t="s">
        <v>21</v>
      </c>
      <c r="H15" s="2">
        <v>165000</v>
      </c>
      <c r="I15" t="s">
        <v>34</v>
      </c>
    </row>
    <row r="16" spans="1:15" ht="12" customHeight="1" x14ac:dyDescent="0.2">
      <c r="A16">
        <v>10086</v>
      </c>
      <c r="B16" t="s">
        <v>40</v>
      </c>
      <c r="C16" t="s">
        <v>7</v>
      </c>
      <c r="D16" s="1">
        <v>29329</v>
      </c>
      <c r="E16" t="s">
        <v>2</v>
      </c>
      <c r="F16" t="s">
        <v>41</v>
      </c>
      <c r="G16" t="s">
        <v>42</v>
      </c>
      <c r="H16" s="2">
        <v>221100</v>
      </c>
      <c r="I16" t="s">
        <v>26</v>
      </c>
    </row>
    <row r="17" spans="1:9" ht="12" customHeight="1" x14ac:dyDescent="0.2">
      <c r="A17">
        <v>10812</v>
      </c>
      <c r="B17" t="s">
        <v>0</v>
      </c>
      <c r="C17" t="s">
        <v>43</v>
      </c>
      <c r="D17" s="1">
        <v>29115</v>
      </c>
      <c r="E17" t="s">
        <v>2</v>
      </c>
      <c r="F17" t="s">
        <v>44</v>
      </c>
      <c r="G17" t="s">
        <v>42</v>
      </c>
      <c r="H17" s="2">
        <v>105600</v>
      </c>
      <c r="I17" t="s">
        <v>34</v>
      </c>
    </row>
    <row r="18" spans="1:9" ht="12" customHeight="1" x14ac:dyDescent="0.2">
      <c r="A18">
        <v>10582</v>
      </c>
      <c r="B18" t="s">
        <v>45</v>
      </c>
      <c r="C18" t="s">
        <v>46</v>
      </c>
      <c r="D18" s="1">
        <v>29071</v>
      </c>
      <c r="E18" t="s">
        <v>8</v>
      </c>
      <c r="F18" t="s">
        <v>20</v>
      </c>
      <c r="G18" t="s">
        <v>21</v>
      </c>
      <c r="H18" s="2">
        <v>112500</v>
      </c>
      <c r="I18" t="s">
        <v>14</v>
      </c>
    </row>
    <row r="19" spans="1:9" ht="12" customHeight="1" x14ac:dyDescent="0.2">
      <c r="A19">
        <v>10796</v>
      </c>
      <c r="B19" t="s">
        <v>47</v>
      </c>
      <c r="C19" t="s">
        <v>48</v>
      </c>
      <c r="D19" s="1">
        <v>29707</v>
      </c>
      <c r="E19" t="s">
        <v>2</v>
      </c>
      <c r="F19" t="s">
        <v>31</v>
      </c>
      <c r="G19" t="s">
        <v>25</v>
      </c>
      <c r="H19" s="2">
        <v>105000</v>
      </c>
      <c r="I19" t="s">
        <v>34</v>
      </c>
    </row>
    <row r="20" spans="1:9" ht="12" customHeight="1" x14ac:dyDescent="0.2">
      <c r="A20">
        <v>10195</v>
      </c>
      <c r="B20" t="s">
        <v>0</v>
      </c>
      <c r="C20" t="s">
        <v>49</v>
      </c>
      <c r="D20" s="1">
        <v>29562</v>
      </c>
      <c r="E20" t="s">
        <v>2</v>
      </c>
      <c r="F20" t="s">
        <v>50</v>
      </c>
      <c r="G20" t="s">
        <v>4</v>
      </c>
      <c r="H20" s="2">
        <v>142500</v>
      </c>
      <c r="I20" t="s">
        <v>14</v>
      </c>
    </row>
    <row r="21" spans="1:9" ht="12" customHeight="1" x14ac:dyDescent="0.2">
      <c r="A21">
        <v>10425</v>
      </c>
      <c r="B21" t="s">
        <v>35</v>
      </c>
      <c r="C21" t="s">
        <v>7</v>
      </c>
      <c r="D21" s="1">
        <v>28233</v>
      </c>
      <c r="E21" t="s">
        <v>2</v>
      </c>
      <c r="F21" t="s">
        <v>9</v>
      </c>
      <c r="G21" t="s">
        <v>10</v>
      </c>
      <c r="H21" s="2">
        <v>237000</v>
      </c>
      <c r="I21" t="s">
        <v>5</v>
      </c>
    </row>
    <row r="22" spans="1:9" ht="12" customHeight="1" x14ac:dyDescent="0.2">
      <c r="A22">
        <v>10729</v>
      </c>
      <c r="B22" t="s">
        <v>51</v>
      </c>
      <c r="C22" t="s">
        <v>52</v>
      </c>
      <c r="D22" s="1">
        <v>33435</v>
      </c>
      <c r="E22" t="s">
        <v>2</v>
      </c>
      <c r="F22" t="s">
        <v>53</v>
      </c>
      <c r="G22" t="s">
        <v>10</v>
      </c>
      <c r="H22" s="2">
        <v>105000</v>
      </c>
      <c r="I22" t="s">
        <v>54</v>
      </c>
    </row>
    <row r="23" spans="1:9" ht="12" customHeight="1" x14ac:dyDescent="0.2">
      <c r="A23">
        <v>10690</v>
      </c>
      <c r="B23" t="s">
        <v>0</v>
      </c>
      <c r="C23" t="s">
        <v>7</v>
      </c>
      <c r="D23" s="1">
        <v>24569</v>
      </c>
      <c r="E23" t="s">
        <v>2</v>
      </c>
      <c r="F23" t="s">
        <v>55</v>
      </c>
      <c r="G23" t="s">
        <v>42</v>
      </c>
      <c r="H23" s="2">
        <v>90750</v>
      </c>
      <c r="I23" t="s">
        <v>11</v>
      </c>
    </row>
    <row r="24" spans="1:9" ht="12" customHeight="1" x14ac:dyDescent="0.2">
      <c r="A24">
        <v>10275</v>
      </c>
      <c r="B24" t="s">
        <v>56</v>
      </c>
      <c r="C24" t="s">
        <v>13</v>
      </c>
      <c r="D24" s="1">
        <v>30478</v>
      </c>
      <c r="E24" t="s">
        <v>2</v>
      </c>
      <c r="F24" t="s">
        <v>57</v>
      </c>
      <c r="G24" t="s">
        <v>10</v>
      </c>
      <c r="H24" s="2">
        <v>150000</v>
      </c>
      <c r="I24" t="s">
        <v>54</v>
      </c>
    </row>
    <row r="25" spans="1:9" ht="12" customHeight="1" x14ac:dyDescent="0.2">
      <c r="A25">
        <v>10978</v>
      </c>
      <c r="B25" t="s">
        <v>58</v>
      </c>
      <c r="C25" t="s">
        <v>59</v>
      </c>
      <c r="D25" s="1">
        <v>26414</v>
      </c>
      <c r="E25" t="s">
        <v>2</v>
      </c>
      <c r="F25" t="s">
        <v>60</v>
      </c>
      <c r="G25" t="s">
        <v>21</v>
      </c>
      <c r="H25" s="2">
        <v>87000</v>
      </c>
      <c r="I25" t="s">
        <v>34</v>
      </c>
    </row>
    <row r="26" spans="1:9" ht="12" customHeight="1" x14ac:dyDescent="0.2">
      <c r="A26">
        <v>10144</v>
      </c>
      <c r="B26" t="s">
        <v>61</v>
      </c>
      <c r="C26" t="s">
        <v>62</v>
      </c>
      <c r="D26" s="1">
        <v>28598</v>
      </c>
      <c r="E26" t="s">
        <v>2</v>
      </c>
      <c r="F26" t="s">
        <v>9</v>
      </c>
      <c r="G26" t="s">
        <v>10</v>
      </c>
      <c r="H26" s="2">
        <v>180000</v>
      </c>
      <c r="I26" t="s">
        <v>17</v>
      </c>
    </row>
    <row r="27" spans="1:9" ht="12" customHeight="1" x14ac:dyDescent="0.2">
      <c r="A27">
        <v>10168</v>
      </c>
      <c r="B27" t="s">
        <v>63</v>
      </c>
      <c r="C27" t="s">
        <v>64</v>
      </c>
      <c r="D27" s="1">
        <v>29715</v>
      </c>
      <c r="E27" t="s">
        <v>2</v>
      </c>
      <c r="F27" t="s">
        <v>65</v>
      </c>
      <c r="G27" t="s">
        <v>66</v>
      </c>
      <c r="H27" s="2">
        <v>207000</v>
      </c>
      <c r="I27" t="s">
        <v>5</v>
      </c>
    </row>
    <row r="28" spans="1:9" ht="12" customHeight="1" x14ac:dyDescent="0.2">
      <c r="A28">
        <v>10628</v>
      </c>
      <c r="B28" t="s">
        <v>61</v>
      </c>
      <c r="C28" t="s">
        <v>67</v>
      </c>
      <c r="D28" s="1">
        <v>31025</v>
      </c>
      <c r="E28" t="s">
        <v>2</v>
      </c>
      <c r="F28" t="s">
        <v>44</v>
      </c>
      <c r="G28" t="s">
        <v>42</v>
      </c>
      <c r="H28" s="2">
        <v>240900</v>
      </c>
      <c r="I28" t="s">
        <v>5</v>
      </c>
    </row>
    <row r="29" spans="1:9" ht="12" customHeight="1" x14ac:dyDescent="0.2">
      <c r="A29">
        <v>10911</v>
      </c>
      <c r="B29" t="s">
        <v>68</v>
      </c>
      <c r="C29" t="s">
        <v>69</v>
      </c>
      <c r="D29" s="1">
        <v>31155</v>
      </c>
      <c r="E29" t="s">
        <v>8</v>
      </c>
      <c r="F29" t="s">
        <v>20</v>
      </c>
      <c r="G29" t="s">
        <v>21</v>
      </c>
      <c r="H29" s="2">
        <v>102000</v>
      </c>
      <c r="I29" t="s">
        <v>14</v>
      </c>
    </row>
    <row r="30" spans="1:9" ht="12" customHeight="1" x14ac:dyDescent="0.2">
      <c r="A30">
        <v>10909</v>
      </c>
      <c r="B30" t="s">
        <v>70</v>
      </c>
      <c r="C30" t="s">
        <v>71</v>
      </c>
      <c r="D30" s="1">
        <v>30711</v>
      </c>
      <c r="E30" t="s">
        <v>8</v>
      </c>
      <c r="F30" t="s">
        <v>72</v>
      </c>
      <c r="G30" t="s">
        <v>10</v>
      </c>
      <c r="H30" s="2">
        <v>87000</v>
      </c>
      <c r="I30" t="s">
        <v>11</v>
      </c>
    </row>
    <row r="31" spans="1:9" ht="12" customHeight="1" x14ac:dyDescent="0.2">
      <c r="A31">
        <v>10268</v>
      </c>
      <c r="B31" t="s">
        <v>73</v>
      </c>
      <c r="C31" t="s">
        <v>74</v>
      </c>
      <c r="D31" s="1">
        <v>29708</v>
      </c>
      <c r="E31" t="s">
        <v>2</v>
      </c>
      <c r="F31" t="s">
        <v>20</v>
      </c>
      <c r="G31" t="s">
        <v>21</v>
      </c>
      <c r="H31" s="2">
        <v>135000</v>
      </c>
      <c r="I31" t="s">
        <v>26</v>
      </c>
    </row>
    <row r="32" spans="1:9" ht="12" customHeight="1" x14ac:dyDescent="0.2">
      <c r="A32">
        <v>10552</v>
      </c>
      <c r="B32" t="s">
        <v>51</v>
      </c>
      <c r="C32" t="s">
        <v>75</v>
      </c>
      <c r="D32" s="1">
        <v>26084</v>
      </c>
      <c r="E32" t="s">
        <v>2</v>
      </c>
      <c r="F32" t="s">
        <v>3</v>
      </c>
      <c r="G32" t="s">
        <v>4</v>
      </c>
      <c r="H32" s="2">
        <v>150000</v>
      </c>
      <c r="I32" t="s">
        <v>26</v>
      </c>
    </row>
    <row r="33" spans="1:9" ht="12" customHeight="1" x14ac:dyDescent="0.2">
      <c r="A33">
        <v>10035</v>
      </c>
      <c r="B33" t="s">
        <v>76</v>
      </c>
      <c r="C33" t="s">
        <v>7</v>
      </c>
      <c r="D33" s="1">
        <v>30584</v>
      </c>
      <c r="E33" t="s">
        <v>2</v>
      </c>
      <c r="F33" t="s">
        <v>41</v>
      </c>
      <c r="G33" t="s">
        <v>42</v>
      </c>
      <c r="H33" s="2">
        <v>99000</v>
      </c>
      <c r="I33" t="s">
        <v>11</v>
      </c>
    </row>
    <row r="34" spans="1:9" ht="12" customHeight="1" x14ac:dyDescent="0.2">
      <c r="A34">
        <v>10161</v>
      </c>
      <c r="B34" t="s">
        <v>77</v>
      </c>
      <c r="C34" t="s">
        <v>78</v>
      </c>
      <c r="D34" s="1">
        <v>30365</v>
      </c>
      <c r="E34" t="s">
        <v>8</v>
      </c>
      <c r="F34" t="s">
        <v>9</v>
      </c>
      <c r="G34" t="s">
        <v>10</v>
      </c>
      <c r="H34" s="2">
        <v>90000</v>
      </c>
      <c r="I34" t="s">
        <v>11</v>
      </c>
    </row>
    <row r="35" spans="1:9" ht="12" customHeight="1" x14ac:dyDescent="0.2">
      <c r="A35">
        <v>10654</v>
      </c>
      <c r="B35" t="s">
        <v>79</v>
      </c>
      <c r="C35" t="s">
        <v>80</v>
      </c>
      <c r="D35" s="1">
        <v>30101</v>
      </c>
      <c r="E35" t="s">
        <v>2</v>
      </c>
      <c r="F35" t="s">
        <v>65</v>
      </c>
      <c r="G35" t="s">
        <v>66</v>
      </c>
      <c r="H35" s="2">
        <v>120000</v>
      </c>
      <c r="I35" t="s">
        <v>34</v>
      </c>
    </row>
    <row r="36" spans="1:9" ht="12" customHeight="1" x14ac:dyDescent="0.2">
      <c r="A36">
        <v>10436</v>
      </c>
      <c r="B36" t="s">
        <v>81</v>
      </c>
      <c r="C36" t="s">
        <v>7</v>
      </c>
      <c r="D36" s="1">
        <v>28074</v>
      </c>
      <c r="E36" t="s">
        <v>2</v>
      </c>
      <c r="F36" t="s">
        <v>72</v>
      </c>
      <c r="G36" t="s">
        <v>10</v>
      </c>
      <c r="H36" s="2">
        <v>168000</v>
      </c>
      <c r="I36" t="s">
        <v>34</v>
      </c>
    </row>
    <row r="37" spans="1:9" ht="12" customHeight="1" x14ac:dyDescent="0.2">
      <c r="A37">
        <v>10557</v>
      </c>
      <c r="B37" t="s">
        <v>82</v>
      </c>
      <c r="C37" t="s">
        <v>83</v>
      </c>
      <c r="D37" s="1">
        <v>29927</v>
      </c>
      <c r="E37" t="s">
        <v>8</v>
      </c>
      <c r="F37" t="s">
        <v>50</v>
      </c>
      <c r="G37" t="s">
        <v>4</v>
      </c>
      <c r="H37" s="2">
        <v>135000</v>
      </c>
      <c r="I37" t="s">
        <v>34</v>
      </c>
    </row>
    <row r="38" spans="1:9" ht="12" customHeight="1" x14ac:dyDescent="0.2">
      <c r="A38">
        <v>10390</v>
      </c>
      <c r="B38" t="s">
        <v>84</v>
      </c>
      <c r="C38" t="s">
        <v>7</v>
      </c>
      <c r="D38" s="1">
        <v>31997</v>
      </c>
      <c r="E38" t="s">
        <v>2</v>
      </c>
      <c r="F38" t="s">
        <v>3</v>
      </c>
      <c r="G38" t="s">
        <v>4</v>
      </c>
      <c r="H38" s="2">
        <v>75000</v>
      </c>
      <c r="I38" t="s">
        <v>11</v>
      </c>
    </row>
  </sheetData>
  <autoFilter ref="A4:I38" xr:uid="{00000000-0009-0000-0000-000000000000}"/>
  <phoneticPr fontId="0" type="noConversion"/>
  <pageMargins left="0.75" right="0.75" top="1" bottom="1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O38"/>
  <sheetViews>
    <sheetView zoomScaleNormal="100" workbookViewId="0">
      <selection activeCell="N4" sqref="N4:N9"/>
    </sheetView>
  </sheetViews>
  <sheetFormatPr defaultColWidth="11.42578125" defaultRowHeight="12" customHeight="1" x14ac:dyDescent="0.2"/>
  <cols>
    <col min="1" max="1" width="6" bestFit="1" customWidth="1"/>
    <col min="2" max="2" width="12.7109375" customWidth="1"/>
    <col min="3" max="3" width="12" customWidth="1"/>
    <col min="4" max="4" width="12.42578125" style="1" customWidth="1"/>
    <col min="5" max="5" width="6.5703125" customWidth="1"/>
    <col min="6" max="6" width="14.28515625" bestFit="1" customWidth="1"/>
    <col min="7" max="7" width="14.7109375" bestFit="1" customWidth="1"/>
    <col min="8" max="8" width="12.42578125" style="2" customWidth="1"/>
    <col min="9" max="9" width="22.7109375" bestFit="1" customWidth="1"/>
    <col min="10" max="12" width="3.28515625" customWidth="1"/>
    <col min="13" max="13" width="20.85546875" bestFit="1" customWidth="1"/>
    <col min="14" max="14" width="11.7109375" bestFit="1" customWidth="1"/>
    <col min="15" max="15" width="15.85546875" bestFit="1" customWidth="1"/>
  </cols>
  <sheetData>
    <row r="4" spans="1:15" ht="12" customHeight="1" x14ac:dyDescent="0.2">
      <c r="A4" s="3" t="s">
        <v>86</v>
      </c>
      <c r="B4" s="3" t="s">
        <v>85</v>
      </c>
      <c r="C4" s="3" t="s">
        <v>87</v>
      </c>
      <c r="D4" s="4" t="s">
        <v>88</v>
      </c>
      <c r="E4" s="3" t="s">
        <v>89</v>
      </c>
      <c r="F4" s="3" t="s">
        <v>90</v>
      </c>
      <c r="G4" s="3" t="s">
        <v>91</v>
      </c>
      <c r="H4" s="5" t="s">
        <v>92</v>
      </c>
      <c r="I4" s="3" t="s">
        <v>93</v>
      </c>
      <c r="M4" s="6" t="s">
        <v>110</v>
      </c>
      <c r="N4" s="16">
        <f>SUM(tblPersonnel[Salaire])</f>
        <v>4937850</v>
      </c>
      <c r="O4" s="6" t="s">
        <v>106</v>
      </c>
    </row>
    <row r="5" spans="1:15" ht="12" customHeight="1" x14ac:dyDescent="0.2">
      <c r="A5">
        <v>10311</v>
      </c>
      <c r="B5" t="s">
        <v>0</v>
      </c>
      <c r="C5" t="s">
        <v>1</v>
      </c>
      <c r="D5" s="1">
        <v>29033</v>
      </c>
      <c r="E5" t="s">
        <v>2</v>
      </c>
      <c r="F5" t="s">
        <v>3</v>
      </c>
      <c r="G5" t="s">
        <v>4</v>
      </c>
      <c r="H5" s="2">
        <v>225000</v>
      </c>
      <c r="I5" t="s">
        <v>5</v>
      </c>
      <c r="M5" s="6" t="s">
        <v>111</v>
      </c>
      <c r="N5" s="16">
        <f>AVERAGE(tblPersonnel[Salaire])</f>
        <v>145230.88235294117</v>
      </c>
      <c r="O5" s="6" t="s">
        <v>106</v>
      </c>
    </row>
    <row r="6" spans="1:15" ht="12" customHeight="1" x14ac:dyDescent="0.2">
      <c r="A6">
        <v>10534</v>
      </c>
      <c r="B6" t="s">
        <v>6</v>
      </c>
      <c r="C6" t="s">
        <v>7</v>
      </c>
      <c r="D6" s="1">
        <v>31396</v>
      </c>
      <c r="E6" t="s">
        <v>8</v>
      </c>
      <c r="F6" t="s">
        <v>9</v>
      </c>
      <c r="G6" t="s">
        <v>10</v>
      </c>
      <c r="H6" s="2">
        <v>82500</v>
      </c>
      <c r="I6" t="s">
        <v>11</v>
      </c>
      <c r="M6" s="6" t="s">
        <v>107</v>
      </c>
      <c r="N6" s="16">
        <f>MAX(tblPersonnel[Salaire])</f>
        <v>240900</v>
      </c>
      <c r="O6" s="6" t="s">
        <v>106</v>
      </c>
    </row>
    <row r="7" spans="1:15" ht="12" customHeight="1" x14ac:dyDescent="0.2">
      <c r="A7">
        <v>10678</v>
      </c>
      <c r="B7" t="s">
        <v>12</v>
      </c>
      <c r="C7" t="s">
        <v>13</v>
      </c>
      <c r="D7" s="1">
        <v>29679</v>
      </c>
      <c r="E7" t="s">
        <v>2</v>
      </c>
      <c r="F7" t="s">
        <v>9</v>
      </c>
      <c r="G7" t="s">
        <v>10</v>
      </c>
      <c r="H7" s="2">
        <v>117000</v>
      </c>
      <c r="I7" t="s">
        <v>14</v>
      </c>
      <c r="M7" s="6" t="s">
        <v>108</v>
      </c>
      <c r="N7" s="16">
        <f>MIN(tblPersonnel[Salaire])</f>
        <v>75000</v>
      </c>
      <c r="O7" s="6" t="s">
        <v>106</v>
      </c>
    </row>
    <row r="8" spans="1:15" ht="12" customHeight="1" x14ac:dyDescent="0.2">
      <c r="A8">
        <v>10260</v>
      </c>
      <c r="B8" t="s">
        <v>15</v>
      </c>
      <c r="C8" t="s">
        <v>16</v>
      </c>
      <c r="D8" s="1">
        <v>28574</v>
      </c>
      <c r="E8" t="s">
        <v>2</v>
      </c>
      <c r="F8" t="s">
        <v>3</v>
      </c>
      <c r="G8" t="s">
        <v>4</v>
      </c>
      <c r="H8" s="2">
        <v>180000</v>
      </c>
      <c r="I8" t="s">
        <v>17</v>
      </c>
      <c r="M8" s="6" t="s">
        <v>112</v>
      </c>
      <c r="N8" s="16">
        <f>COUNT(tblPersonnel[])</f>
        <v>102</v>
      </c>
      <c r="O8" s="15" t="s">
        <v>109</v>
      </c>
    </row>
    <row r="9" spans="1:15" ht="12" customHeight="1" x14ac:dyDescent="0.2">
      <c r="A9">
        <v>10196</v>
      </c>
      <c r="B9" t="s">
        <v>18</v>
      </c>
      <c r="C9" t="s">
        <v>19</v>
      </c>
      <c r="D9" s="1">
        <v>28817</v>
      </c>
      <c r="E9" t="s">
        <v>2</v>
      </c>
      <c r="F9" t="s">
        <v>20</v>
      </c>
      <c r="G9" t="s">
        <v>21</v>
      </c>
      <c r="H9" s="2">
        <v>120000</v>
      </c>
      <c r="I9" t="s">
        <v>14</v>
      </c>
      <c r="M9" s="6" t="s">
        <v>113</v>
      </c>
      <c r="N9" s="16">
        <f>COUNTA(tblPersonnel[])</f>
        <v>306</v>
      </c>
      <c r="O9" s="15" t="s">
        <v>109</v>
      </c>
    </row>
    <row r="10" spans="1:15" ht="12" customHeight="1" x14ac:dyDescent="0.2">
      <c r="A10">
        <v>10558</v>
      </c>
      <c r="B10" t="s">
        <v>22</v>
      </c>
      <c r="C10" t="s">
        <v>23</v>
      </c>
      <c r="D10" s="1">
        <v>29659</v>
      </c>
      <c r="E10" t="s">
        <v>2</v>
      </c>
      <c r="F10" t="s">
        <v>24</v>
      </c>
      <c r="G10" t="s">
        <v>25</v>
      </c>
      <c r="H10" s="2">
        <v>180000</v>
      </c>
      <c r="I10" t="s">
        <v>26</v>
      </c>
    </row>
    <row r="11" spans="1:15" ht="12" customHeight="1" x14ac:dyDescent="0.2">
      <c r="A11">
        <v>10731</v>
      </c>
      <c r="B11" t="s">
        <v>27</v>
      </c>
      <c r="C11" t="s">
        <v>28</v>
      </c>
      <c r="D11" s="1">
        <v>26537</v>
      </c>
      <c r="E11" t="s">
        <v>2</v>
      </c>
      <c r="F11" t="s">
        <v>20</v>
      </c>
      <c r="G11" t="s">
        <v>21</v>
      </c>
      <c r="H11" s="2">
        <v>210000</v>
      </c>
      <c r="I11" t="s">
        <v>5</v>
      </c>
    </row>
    <row r="12" spans="1:15" ht="12" customHeight="1" x14ac:dyDescent="0.2">
      <c r="A12">
        <v>10857</v>
      </c>
      <c r="B12" t="s">
        <v>29</v>
      </c>
      <c r="C12" t="s">
        <v>30</v>
      </c>
      <c r="D12" s="1">
        <v>28210</v>
      </c>
      <c r="E12" t="s">
        <v>8</v>
      </c>
      <c r="F12" t="s">
        <v>31</v>
      </c>
      <c r="G12" t="s">
        <v>25</v>
      </c>
      <c r="H12" s="2">
        <v>195000</v>
      </c>
      <c r="I12" t="s">
        <v>5</v>
      </c>
    </row>
    <row r="13" spans="1:15" ht="12" customHeight="1" x14ac:dyDescent="0.2">
      <c r="A13">
        <v>10645</v>
      </c>
      <c r="B13" t="s">
        <v>32</v>
      </c>
      <c r="C13" t="s">
        <v>33</v>
      </c>
      <c r="D13" s="1">
        <v>29801</v>
      </c>
      <c r="E13" t="s">
        <v>8</v>
      </c>
      <c r="F13" t="s">
        <v>9</v>
      </c>
      <c r="G13" t="s">
        <v>10</v>
      </c>
      <c r="H13" s="2">
        <v>183000</v>
      </c>
      <c r="I13" t="s">
        <v>34</v>
      </c>
    </row>
    <row r="14" spans="1:15" ht="12" customHeight="1" x14ac:dyDescent="0.2">
      <c r="A14">
        <v>10780</v>
      </c>
      <c r="B14" t="s">
        <v>35</v>
      </c>
      <c r="C14" t="s">
        <v>36</v>
      </c>
      <c r="D14" s="1">
        <v>30454</v>
      </c>
      <c r="E14" t="s">
        <v>2</v>
      </c>
      <c r="F14" t="s">
        <v>37</v>
      </c>
      <c r="G14" t="s">
        <v>21</v>
      </c>
      <c r="H14" s="2">
        <v>135000</v>
      </c>
      <c r="I14" t="s">
        <v>17</v>
      </c>
    </row>
    <row r="15" spans="1:15" ht="12" customHeight="1" x14ac:dyDescent="0.2">
      <c r="A15">
        <v>10462</v>
      </c>
      <c r="B15" t="s">
        <v>38</v>
      </c>
      <c r="C15" t="s">
        <v>39</v>
      </c>
      <c r="D15" s="1">
        <v>28286</v>
      </c>
      <c r="E15" t="s">
        <v>2</v>
      </c>
      <c r="F15" t="s">
        <v>20</v>
      </c>
      <c r="G15" t="s">
        <v>21</v>
      </c>
      <c r="H15" s="2">
        <v>165000</v>
      </c>
      <c r="I15" t="s">
        <v>34</v>
      </c>
    </row>
    <row r="16" spans="1:15" ht="12" customHeight="1" x14ac:dyDescent="0.2">
      <c r="A16">
        <v>10086</v>
      </c>
      <c r="B16" t="s">
        <v>40</v>
      </c>
      <c r="C16" t="s">
        <v>7</v>
      </c>
      <c r="D16" s="1">
        <v>29329</v>
      </c>
      <c r="E16" t="s">
        <v>2</v>
      </c>
      <c r="F16" t="s">
        <v>41</v>
      </c>
      <c r="G16" t="s">
        <v>42</v>
      </c>
      <c r="H16" s="2">
        <v>221100</v>
      </c>
      <c r="I16" t="s">
        <v>26</v>
      </c>
    </row>
    <row r="17" spans="1:9" ht="12" customHeight="1" x14ac:dyDescent="0.2">
      <c r="A17">
        <v>10812</v>
      </c>
      <c r="B17" t="s">
        <v>0</v>
      </c>
      <c r="C17" t="s">
        <v>43</v>
      </c>
      <c r="D17" s="1">
        <v>29115</v>
      </c>
      <c r="E17" t="s">
        <v>2</v>
      </c>
      <c r="F17" t="s">
        <v>44</v>
      </c>
      <c r="G17" t="s">
        <v>42</v>
      </c>
      <c r="H17" s="2">
        <v>105600</v>
      </c>
      <c r="I17" t="s">
        <v>34</v>
      </c>
    </row>
    <row r="18" spans="1:9" ht="12" customHeight="1" x14ac:dyDescent="0.2">
      <c r="A18">
        <v>10582</v>
      </c>
      <c r="B18" t="s">
        <v>45</v>
      </c>
      <c r="C18" t="s">
        <v>46</v>
      </c>
      <c r="D18" s="1">
        <v>29071</v>
      </c>
      <c r="E18" t="s">
        <v>8</v>
      </c>
      <c r="F18" t="s">
        <v>20</v>
      </c>
      <c r="G18" t="s">
        <v>21</v>
      </c>
      <c r="H18" s="2">
        <v>112500</v>
      </c>
      <c r="I18" t="s">
        <v>14</v>
      </c>
    </row>
    <row r="19" spans="1:9" ht="12" customHeight="1" x14ac:dyDescent="0.2">
      <c r="A19">
        <v>10796</v>
      </c>
      <c r="B19" t="s">
        <v>47</v>
      </c>
      <c r="C19" t="s">
        <v>48</v>
      </c>
      <c r="D19" s="1">
        <v>29707</v>
      </c>
      <c r="E19" t="s">
        <v>2</v>
      </c>
      <c r="F19" t="s">
        <v>31</v>
      </c>
      <c r="G19" t="s">
        <v>25</v>
      </c>
      <c r="H19" s="2">
        <v>105000</v>
      </c>
      <c r="I19" t="s">
        <v>34</v>
      </c>
    </row>
    <row r="20" spans="1:9" ht="12" customHeight="1" x14ac:dyDescent="0.2">
      <c r="A20">
        <v>10195</v>
      </c>
      <c r="B20" t="s">
        <v>0</v>
      </c>
      <c r="C20" t="s">
        <v>49</v>
      </c>
      <c r="D20" s="1">
        <v>29562</v>
      </c>
      <c r="E20" t="s">
        <v>2</v>
      </c>
      <c r="F20" t="s">
        <v>50</v>
      </c>
      <c r="G20" t="s">
        <v>4</v>
      </c>
      <c r="H20" s="2">
        <v>142500</v>
      </c>
      <c r="I20" t="s">
        <v>14</v>
      </c>
    </row>
    <row r="21" spans="1:9" ht="12" customHeight="1" x14ac:dyDescent="0.2">
      <c r="A21">
        <v>10425</v>
      </c>
      <c r="B21" t="s">
        <v>35</v>
      </c>
      <c r="C21" t="s">
        <v>7</v>
      </c>
      <c r="D21" s="1">
        <v>28233</v>
      </c>
      <c r="E21" t="s">
        <v>2</v>
      </c>
      <c r="F21" t="s">
        <v>9</v>
      </c>
      <c r="G21" t="s">
        <v>10</v>
      </c>
      <c r="H21" s="2">
        <v>237000</v>
      </c>
      <c r="I21" t="s">
        <v>5</v>
      </c>
    </row>
    <row r="22" spans="1:9" ht="12" customHeight="1" x14ac:dyDescent="0.2">
      <c r="A22">
        <v>10729</v>
      </c>
      <c r="B22" t="s">
        <v>51</v>
      </c>
      <c r="C22" t="s">
        <v>52</v>
      </c>
      <c r="D22" s="1">
        <v>33435</v>
      </c>
      <c r="E22" t="s">
        <v>2</v>
      </c>
      <c r="F22" t="s">
        <v>53</v>
      </c>
      <c r="G22" t="s">
        <v>10</v>
      </c>
      <c r="H22" s="2">
        <v>105000</v>
      </c>
      <c r="I22" t="s">
        <v>54</v>
      </c>
    </row>
    <row r="23" spans="1:9" ht="12" customHeight="1" x14ac:dyDescent="0.2">
      <c r="A23">
        <v>10690</v>
      </c>
      <c r="B23" t="s">
        <v>0</v>
      </c>
      <c r="C23" t="s">
        <v>7</v>
      </c>
      <c r="D23" s="1">
        <v>24569</v>
      </c>
      <c r="E23" t="s">
        <v>2</v>
      </c>
      <c r="F23" t="s">
        <v>55</v>
      </c>
      <c r="G23" t="s">
        <v>42</v>
      </c>
      <c r="H23" s="2">
        <v>90750</v>
      </c>
      <c r="I23" t="s">
        <v>11</v>
      </c>
    </row>
    <row r="24" spans="1:9" ht="12" customHeight="1" x14ac:dyDescent="0.2">
      <c r="A24">
        <v>10275</v>
      </c>
      <c r="B24" t="s">
        <v>56</v>
      </c>
      <c r="C24" t="s">
        <v>13</v>
      </c>
      <c r="D24" s="1">
        <v>30478</v>
      </c>
      <c r="E24" t="s">
        <v>2</v>
      </c>
      <c r="F24" t="s">
        <v>57</v>
      </c>
      <c r="G24" t="s">
        <v>10</v>
      </c>
      <c r="H24" s="2">
        <v>150000</v>
      </c>
      <c r="I24" t="s">
        <v>54</v>
      </c>
    </row>
    <row r="25" spans="1:9" ht="12" customHeight="1" x14ac:dyDescent="0.2">
      <c r="A25">
        <v>10978</v>
      </c>
      <c r="B25" t="s">
        <v>58</v>
      </c>
      <c r="C25" t="s">
        <v>59</v>
      </c>
      <c r="D25" s="1">
        <v>26414</v>
      </c>
      <c r="E25" t="s">
        <v>2</v>
      </c>
      <c r="F25" t="s">
        <v>60</v>
      </c>
      <c r="G25" t="s">
        <v>21</v>
      </c>
      <c r="H25" s="2">
        <v>87000</v>
      </c>
      <c r="I25" t="s">
        <v>34</v>
      </c>
    </row>
    <row r="26" spans="1:9" ht="12" customHeight="1" x14ac:dyDescent="0.2">
      <c r="A26">
        <v>10144</v>
      </c>
      <c r="B26" t="s">
        <v>61</v>
      </c>
      <c r="C26" t="s">
        <v>62</v>
      </c>
      <c r="D26" s="1">
        <v>28598</v>
      </c>
      <c r="E26" t="s">
        <v>2</v>
      </c>
      <c r="F26" t="s">
        <v>9</v>
      </c>
      <c r="G26" t="s">
        <v>10</v>
      </c>
      <c r="H26" s="2">
        <v>180000</v>
      </c>
      <c r="I26" t="s">
        <v>17</v>
      </c>
    </row>
    <row r="27" spans="1:9" ht="12" customHeight="1" x14ac:dyDescent="0.2">
      <c r="A27">
        <v>10168</v>
      </c>
      <c r="B27" t="s">
        <v>63</v>
      </c>
      <c r="C27" t="s">
        <v>64</v>
      </c>
      <c r="D27" s="1">
        <v>29715</v>
      </c>
      <c r="E27" t="s">
        <v>2</v>
      </c>
      <c r="F27" t="s">
        <v>65</v>
      </c>
      <c r="G27" t="s">
        <v>66</v>
      </c>
      <c r="H27" s="2">
        <v>207000</v>
      </c>
      <c r="I27" t="s">
        <v>5</v>
      </c>
    </row>
    <row r="28" spans="1:9" ht="12" customHeight="1" x14ac:dyDescent="0.2">
      <c r="A28">
        <v>10628</v>
      </c>
      <c r="B28" t="s">
        <v>61</v>
      </c>
      <c r="C28" t="s">
        <v>67</v>
      </c>
      <c r="D28" s="1">
        <v>31025</v>
      </c>
      <c r="E28" t="s">
        <v>2</v>
      </c>
      <c r="F28" t="s">
        <v>44</v>
      </c>
      <c r="G28" t="s">
        <v>42</v>
      </c>
      <c r="H28" s="2">
        <v>240900</v>
      </c>
      <c r="I28" t="s">
        <v>5</v>
      </c>
    </row>
    <row r="29" spans="1:9" ht="12" customHeight="1" x14ac:dyDescent="0.2">
      <c r="A29">
        <v>10911</v>
      </c>
      <c r="B29" t="s">
        <v>68</v>
      </c>
      <c r="C29" t="s">
        <v>69</v>
      </c>
      <c r="D29" s="1">
        <v>31155</v>
      </c>
      <c r="E29" t="s">
        <v>8</v>
      </c>
      <c r="F29" t="s">
        <v>20</v>
      </c>
      <c r="G29" t="s">
        <v>21</v>
      </c>
      <c r="H29" s="2">
        <v>102000</v>
      </c>
      <c r="I29" t="s">
        <v>14</v>
      </c>
    </row>
    <row r="30" spans="1:9" ht="12" customHeight="1" x14ac:dyDescent="0.2">
      <c r="A30">
        <v>10909</v>
      </c>
      <c r="B30" t="s">
        <v>70</v>
      </c>
      <c r="C30" t="s">
        <v>71</v>
      </c>
      <c r="D30" s="1">
        <v>30711</v>
      </c>
      <c r="E30" t="s">
        <v>8</v>
      </c>
      <c r="F30" t="s">
        <v>72</v>
      </c>
      <c r="G30" t="s">
        <v>10</v>
      </c>
      <c r="H30" s="2">
        <v>87000</v>
      </c>
      <c r="I30" t="s">
        <v>11</v>
      </c>
    </row>
    <row r="31" spans="1:9" ht="12" customHeight="1" x14ac:dyDescent="0.2">
      <c r="A31">
        <v>10268</v>
      </c>
      <c r="B31" t="s">
        <v>73</v>
      </c>
      <c r="C31" t="s">
        <v>74</v>
      </c>
      <c r="D31" s="1">
        <v>29708</v>
      </c>
      <c r="E31" t="s">
        <v>2</v>
      </c>
      <c r="F31" t="s">
        <v>20</v>
      </c>
      <c r="G31" t="s">
        <v>21</v>
      </c>
      <c r="H31" s="2">
        <v>135000</v>
      </c>
      <c r="I31" t="s">
        <v>26</v>
      </c>
    </row>
    <row r="32" spans="1:9" ht="12" customHeight="1" x14ac:dyDescent="0.2">
      <c r="A32">
        <v>10552</v>
      </c>
      <c r="B32" t="s">
        <v>51</v>
      </c>
      <c r="C32" t="s">
        <v>75</v>
      </c>
      <c r="D32" s="1">
        <v>26084</v>
      </c>
      <c r="E32" t="s">
        <v>2</v>
      </c>
      <c r="F32" t="s">
        <v>3</v>
      </c>
      <c r="G32" t="s">
        <v>4</v>
      </c>
      <c r="H32" s="2">
        <v>150000</v>
      </c>
      <c r="I32" t="s">
        <v>26</v>
      </c>
    </row>
    <row r="33" spans="1:9" ht="12" customHeight="1" x14ac:dyDescent="0.2">
      <c r="A33">
        <v>10035</v>
      </c>
      <c r="B33" t="s">
        <v>76</v>
      </c>
      <c r="C33" t="s">
        <v>7</v>
      </c>
      <c r="D33" s="1">
        <v>30584</v>
      </c>
      <c r="E33" t="s">
        <v>2</v>
      </c>
      <c r="F33" t="s">
        <v>41</v>
      </c>
      <c r="G33" t="s">
        <v>42</v>
      </c>
      <c r="H33" s="2">
        <v>99000</v>
      </c>
      <c r="I33" t="s">
        <v>11</v>
      </c>
    </row>
    <row r="34" spans="1:9" ht="12" customHeight="1" x14ac:dyDescent="0.2">
      <c r="A34">
        <v>10161</v>
      </c>
      <c r="B34" t="s">
        <v>77</v>
      </c>
      <c r="C34" t="s">
        <v>78</v>
      </c>
      <c r="D34" s="1">
        <v>30365</v>
      </c>
      <c r="E34" t="s">
        <v>8</v>
      </c>
      <c r="F34" t="s">
        <v>9</v>
      </c>
      <c r="G34" t="s">
        <v>10</v>
      </c>
      <c r="H34" s="2">
        <v>90000</v>
      </c>
      <c r="I34" t="s">
        <v>11</v>
      </c>
    </row>
    <row r="35" spans="1:9" ht="12" customHeight="1" x14ac:dyDescent="0.2">
      <c r="A35">
        <v>10654</v>
      </c>
      <c r="B35" t="s">
        <v>79</v>
      </c>
      <c r="C35" t="s">
        <v>80</v>
      </c>
      <c r="D35" s="1">
        <v>30101</v>
      </c>
      <c r="E35" t="s">
        <v>2</v>
      </c>
      <c r="F35" t="s">
        <v>65</v>
      </c>
      <c r="G35" t="s">
        <v>66</v>
      </c>
      <c r="H35" s="2">
        <v>120000</v>
      </c>
      <c r="I35" t="s">
        <v>34</v>
      </c>
    </row>
    <row r="36" spans="1:9" ht="12" customHeight="1" x14ac:dyDescent="0.2">
      <c r="A36">
        <v>10436</v>
      </c>
      <c r="B36" t="s">
        <v>81</v>
      </c>
      <c r="C36" t="s">
        <v>7</v>
      </c>
      <c r="D36" s="1">
        <v>28074</v>
      </c>
      <c r="E36" t="s">
        <v>2</v>
      </c>
      <c r="F36" t="s">
        <v>72</v>
      </c>
      <c r="G36" t="s">
        <v>10</v>
      </c>
      <c r="H36" s="2">
        <v>168000</v>
      </c>
      <c r="I36" t="s">
        <v>34</v>
      </c>
    </row>
    <row r="37" spans="1:9" ht="12" customHeight="1" x14ac:dyDescent="0.2">
      <c r="A37">
        <v>10557</v>
      </c>
      <c r="B37" t="s">
        <v>82</v>
      </c>
      <c r="C37" t="s">
        <v>83</v>
      </c>
      <c r="D37" s="1">
        <v>29927</v>
      </c>
      <c r="E37" t="s">
        <v>8</v>
      </c>
      <c r="F37" t="s">
        <v>50</v>
      </c>
      <c r="G37" t="s">
        <v>4</v>
      </c>
      <c r="H37" s="2">
        <v>135000</v>
      </c>
      <c r="I37" t="s">
        <v>34</v>
      </c>
    </row>
    <row r="38" spans="1:9" ht="12" customHeight="1" x14ac:dyDescent="0.2">
      <c r="A38">
        <v>10390</v>
      </c>
      <c r="B38" t="s">
        <v>84</v>
      </c>
      <c r="C38" t="s">
        <v>7</v>
      </c>
      <c r="D38" s="1">
        <v>31997</v>
      </c>
      <c r="E38" t="s">
        <v>2</v>
      </c>
      <c r="F38" t="s">
        <v>3</v>
      </c>
      <c r="G38" t="s">
        <v>4</v>
      </c>
      <c r="H38" s="2">
        <v>75000</v>
      </c>
      <c r="I38" t="s">
        <v>11</v>
      </c>
    </row>
  </sheetData>
  <pageMargins left="0.75" right="0.75" top="1" bottom="1" header="0.4921259845" footer="0.4921259845"/>
  <pageSetup paperSize="9" orientation="portrait" horizontalDpi="4294967293" verticalDpi="4294967293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</vt:lpstr>
      <vt:lpstr>Personnel</vt:lpstr>
      <vt:lpstr>Personnel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Dazard Stéphane</dc:creator>
  <cp:lastModifiedBy>Luc</cp:lastModifiedBy>
  <dcterms:created xsi:type="dcterms:W3CDTF">2001-02-13T18:14:09Z</dcterms:created>
  <dcterms:modified xsi:type="dcterms:W3CDTF">2020-10-04T17:01:56Z</dcterms:modified>
</cp:coreProperties>
</file>